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.frb.gov/div/cca/sections/CRADataAnalytic/doc/CRA Database/Final Rule Data Tables Documentation/pe_qc/"/>
    </mc:Choice>
  </mc:AlternateContent>
  <xr:revisionPtr revIDLastSave="0" documentId="13_ncr:1_{35039623-C3B2-41A6-88CD-1046FC299B84}" xr6:coauthVersionLast="47" xr6:coauthVersionMax="47" xr10:uidLastSave="{00000000-0000-0000-0000-000000000000}"/>
  <bookViews>
    <workbookView xWindow="-28920" yWindow="-120" windowWidth="29040" windowHeight="16440" xr2:uid="{3EEE660D-B7FB-496D-B7C7-37A282F6824D}"/>
  </bookViews>
  <sheets>
    <sheet name="pe_accuracy_check_final_rule" sheetId="3" r:id="rId1"/>
    <sheet name="pe_accuracy_check_npr" sheetId="1" r:id="rId2"/>
    <sheet name="pe_accuracy_check_anpr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3" l="1"/>
  <c r="E42" i="3"/>
  <c r="C42" i="3"/>
  <c r="F41" i="3"/>
  <c r="F40" i="3"/>
  <c r="D40" i="3"/>
  <c r="F39" i="3"/>
  <c r="D39" i="3"/>
  <c r="F38" i="3"/>
  <c r="D38" i="3"/>
  <c r="F37" i="3"/>
  <c r="D37" i="3"/>
  <c r="F36" i="3"/>
  <c r="D36" i="3"/>
  <c r="F35" i="3"/>
  <c r="D35" i="3"/>
  <c r="F33" i="3"/>
  <c r="D33" i="3"/>
  <c r="F31" i="3"/>
  <c r="D31" i="3"/>
  <c r="F30" i="3"/>
  <c r="D30" i="3"/>
  <c r="F28" i="3"/>
  <c r="D28" i="3"/>
  <c r="F27" i="3"/>
  <c r="D27" i="3"/>
  <c r="F25" i="3"/>
  <c r="D25" i="3"/>
  <c r="F24" i="3"/>
  <c r="D24" i="3"/>
  <c r="F22" i="3"/>
  <c r="D22" i="3"/>
  <c r="F20" i="3"/>
  <c r="F19" i="3"/>
  <c r="D19" i="3"/>
  <c r="F18" i="3"/>
  <c r="D18" i="3"/>
  <c r="F17" i="3"/>
  <c r="D17" i="3"/>
  <c r="F16" i="3"/>
  <c r="D16" i="3"/>
  <c r="F15" i="3"/>
  <c r="D15" i="3"/>
  <c r="F14" i="3"/>
  <c r="D14" i="3"/>
  <c r="F13" i="3"/>
  <c r="D13" i="3"/>
  <c r="F12" i="3"/>
  <c r="D12" i="3"/>
  <c r="F11" i="3"/>
  <c r="D11" i="3"/>
  <c r="F10" i="3"/>
  <c r="D10" i="3"/>
  <c r="F9" i="3"/>
  <c r="D9" i="3"/>
  <c r="F8" i="3"/>
  <c r="D8" i="3"/>
  <c r="F7" i="3"/>
  <c r="D7" i="3"/>
  <c r="F6" i="3"/>
  <c r="D6" i="3"/>
  <c r="F5" i="3"/>
  <c r="D5" i="3"/>
  <c r="F4" i="3"/>
  <c r="D4" i="3"/>
  <c r="F3" i="3"/>
  <c r="D3" i="3"/>
  <c r="F2" i="3"/>
  <c r="D2" i="3"/>
  <c r="E42" i="1"/>
  <c r="C42" i="1"/>
  <c r="G41" i="1"/>
  <c r="F41" i="1" s="1"/>
  <c r="G40" i="1"/>
  <c r="F40" i="1" s="1"/>
  <c r="G39" i="1"/>
  <c r="F39" i="1" s="1"/>
  <c r="D39" i="1"/>
  <c r="G38" i="1"/>
  <c r="F38" i="1" s="1"/>
  <c r="F37" i="1"/>
  <c r="D37" i="1"/>
  <c r="F36" i="1"/>
  <c r="D36" i="1"/>
  <c r="F35" i="1"/>
  <c r="D35" i="1"/>
  <c r="G34" i="1"/>
  <c r="G33" i="1"/>
  <c r="F33" i="1" s="1"/>
  <c r="G32" i="1"/>
  <c r="G31" i="1"/>
  <c r="F31" i="1" s="1"/>
  <c r="G30" i="1"/>
  <c r="D30" i="1" s="1"/>
  <c r="F29" i="1"/>
  <c r="D29" i="1"/>
  <c r="F28" i="1"/>
  <c r="D28" i="1"/>
  <c r="F27" i="1"/>
  <c r="D27" i="1"/>
  <c r="F25" i="1"/>
  <c r="D25" i="1"/>
  <c r="F24" i="1"/>
  <c r="D24" i="1"/>
  <c r="G23" i="1"/>
  <c r="F23" i="1" s="1"/>
  <c r="G22" i="1"/>
  <c r="D22" i="1" s="1"/>
  <c r="F22" i="1"/>
  <c r="G21" i="1"/>
  <c r="F21" i="1" s="1"/>
  <c r="G20" i="1"/>
  <c r="F20" i="1" s="1"/>
  <c r="G19" i="1"/>
  <c r="G42" i="1" s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  <c r="F3" i="1"/>
  <c r="D3" i="1"/>
  <c r="F2" i="1"/>
  <c r="D2" i="1"/>
  <c r="F42" i="3" l="1"/>
  <c r="D42" i="3"/>
  <c r="D20" i="3"/>
  <c r="D41" i="3"/>
  <c r="D19" i="1"/>
  <c r="F30" i="1"/>
  <c r="D33" i="1"/>
  <c r="D40" i="1"/>
  <c r="D38" i="1"/>
  <c r="D42" i="1"/>
  <c r="F42" i="1"/>
  <c r="D20" i="1"/>
  <c r="D41" i="1"/>
  <c r="D23" i="1"/>
  <c r="D31" i="1"/>
  <c r="D21" i="1"/>
  <c r="F19" i="1"/>
</calcChain>
</file>

<file path=xl/sharedStrings.xml><?xml version="1.0" encoding="utf-8"?>
<sst xmlns="http://schemas.openxmlformats.org/spreadsheetml/2006/main" count="263" uniqueCount="97">
  <si>
    <t>Table name</t>
  </si>
  <si>
    <t>Variable name</t>
  </si>
  <si>
    <t>Unreported</t>
  </si>
  <si>
    <t>Unreported (%)</t>
  </si>
  <si>
    <t>Total Observations</t>
  </si>
  <si>
    <t>eval_period</t>
  </si>
  <si>
    <t>Statistical Sample</t>
  </si>
  <si>
    <t>Mortgage Eval Period Start</t>
  </si>
  <si>
    <t>Mortgage Eval Period End</t>
  </si>
  <si>
    <t>SB Eval Period Start</t>
  </si>
  <si>
    <t>SB Eval Period End</t>
  </si>
  <si>
    <t>CD Eval Period Start</t>
  </si>
  <si>
    <t>CD Eval Period End</t>
  </si>
  <si>
    <t>CL Eval Period Start</t>
  </si>
  <si>
    <t>CL Eval Period End</t>
  </si>
  <si>
    <t>inside_outside</t>
  </si>
  <si>
    <t>Count Inside AA</t>
  </si>
  <si>
    <t>Amount Inside</t>
  </si>
  <si>
    <t>Count Outside AA</t>
  </si>
  <si>
    <t>Amount Outside</t>
  </si>
  <si>
    <t>ratings</t>
  </si>
  <si>
    <t>Over All</t>
  </si>
  <si>
    <t>Lending Test Rating</t>
  </si>
  <si>
    <t>CD Test Rating</t>
  </si>
  <si>
    <t>Investment Test Rating</t>
  </si>
  <si>
    <t>residential_mortgage</t>
  </si>
  <si>
    <t>Total Count ML Sample</t>
  </si>
  <si>
    <t>Tract Count</t>
  </si>
  <si>
    <t>Tract Count Pct</t>
  </si>
  <si>
    <t>Borrower Count</t>
  </si>
  <si>
    <t>Borrower Count Pct</t>
  </si>
  <si>
    <t>small_business</t>
  </si>
  <si>
    <t>Total Count SB Sample</t>
  </si>
  <si>
    <t>Count SB</t>
  </si>
  <si>
    <t>Pct SB</t>
  </si>
  <si>
    <t>small_farm</t>
  </si>
  <si>
    <t>Total Count Sf Sample</t>
  </si>
  <si>
    <t>Count Sf</t>
  </si>
  <si>
    <t>Pct Sf</t>
  </si>
  <si>
    <t>Total Count CL Sample</t>
  </si>
  <si>
    <t>community_development</t>
  </si>
  <si>
    <t>CD Loan Count</t>
  </si>
  <si>
    <t>CD Loan Amount</t>
  </si>
  <si>
    <t>CD Investment Amount</t>
  </si>
  <si>
    <t>assessment_area</t>
  </si>
  <si>
    <t>State Code</t>
  </si>
  <si>
    <t>County Code</t>
  </si>
  <si>
    <t>MSA Code</t>
  </si>
  <si>
    <t>Partial County</t>
  </si>
  <si>
    <t>Totals</t>
  </si>
  <si>
    <t>Percent values unreported</t>
  </si>
  <si>
    <t>Total observations</t>
  </si>
  <si>
    <t>Ratings</t>
  </si>
  <si>
    <t>msa</t>
  </si>
  <si>
    <t>state_code</t>
  </si>
  <si>
    <t>county_code</t>
  </si>
  <si>
    <t>lending_test</t>
  </si>
  <si>
    <t>cd_test</t>
  </si>
  <si>
    <t>invest_test</t>
  </si>
  <si>
    <t>overall_test</t>
  </si>
  <si>
    <t>Eval Periods</t>
  </si>
  <si>
    <t>eval_begin</t>
  </si>
  <si>
    <t>eval_end</t>
  </si>
  <si>
    <t>Residential Mortgage</t>
  </si>
  <si>
    <t>prm_in_1</t>
  </si>
  <si>
    <t>prm_bL_1</t>
  </si>
  <si>
    <t>prm_bL_1_pct</t>
  </si>
  <si>
    <t>prm_tL_1</t>
  </si>
  <si>
    <t>prm_tL_1_pct</t>
  </si>
  <si>
    <t>prm_out_1</t>
  </si>
  <si>
    <t>prm_1</t>
  </si>
  <si>
    <t>timeframe</t>
  </si>
  <si>
    <t>Small Business</t>
  </si>
  <si>
    <t>psb_in_1</t>
  </si>
  <si>
    <t>psb_bL_1</t>
  </si>
  <si>
    <t>psb_bL_1_pct</t>
  </si>
  <si>
    <t>psb_tL_1</t>
  </si>
  <si>
    <t>psb_tL_1_pct</t>
  </si>
  <si>
    <t>psb_out_1</t>
  </si>
  <si>
    <t>psb_1</t>
  </si>
  <si>
    <t>Small Farm</t>
  </si>
  <si>
    <t>psf_in_1</t>
  </si>
  <si>
    <t>psf_bL_1</t>
  </si>
  <si>
    <t>psf_bL_1_pct</t>
  </si>
  <si>
    <t>psf_tL_1</t>
  </si>
  <si>
    <t>psf_tL_1_pct</t>
  </si>
  <si>
    <t>psf_out_1</t>
  </si>
  <si>
    <t>psf_1</t>
  </si>
  <si>
    <t>cd_invest_amount</t>
  </si>
  <si>
    <t>cd_loan_amount</t>
  </si>
  <si>
    <t>cd_loan_count</t>
  </si>
  <si>
    <t>Assessment Areas</t>
  </si>
  <si>
    <t>partial_county</t>
  </si>
  <si>
    <t>consumer</t>
  </si>
  <si>
    <t>Misreported</t>
  </si>
  <si>
    <t>Misreported (%)</t>
  </si>
  <si>
    <t>Percent values misreported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</si>
</sst>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2" fillId="0" borderId="0" xfId="1" applyNumberFormat="1" applyFont="1" applyFill="1" applyBorder="1"/>
    <xf numFmtId="164" fontId="0" fillId="0" borderId="0" xfId="1" applyNumberFormat="1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1" xfId="0" applyBorder="1"/>
    <xf numFmtId="164" fontId="0" fillId="0" borderId="1" xfId="1" applyNumberFormat="1" applyFont="1" applyBorder="1"/>
    <xf numFmtId="164" fontId="0" fillId="0" borderId="0" xfId="1" quotePrefix="1" applyNumberFormat="1" applyFont="1" applyBorder="1"/>
  </cellXfs>
  <cellStyles count="2">
    <cellStyle name="Normal" xfId="0" builtinId="0"/>
    <cellStyle name="Percent" xfId="1" builtinId="5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ard.win.frb.gov\IT\git\cra_data_tables\pe_data_table\qc_exercise\data\reviewer_spreadsheets\qc_final\qc_spreadsheet_final_combin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_periods"/>
      <sheetName val="inside_outside"/>
      <sheetName val="ratings"/>
      <sheetName val="hmda"/>
      <sheetName val="small_business"/>
      <sheetName val="small_farm"/>
      <sheetName val="consumer"/>
      <sheetName val="com_dev"/>
      <sheetName val="assessment_areas"/>
      <sheetName val="lpo"/>
      <sheetName val="Sheet1"/>
      <sheetName val="qc_spreadsheet_final_combin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FCFE08-B537-4FB7-A560-0554D57196AD}" name="Table12" displayName="Table12" ref="A1:G42" totalsRowShown="0" headerRowDxfId="8">
  <autoFilter ref="A1:G42" xr:uid="{23FCFE08-B537-4FB7-A560-0554D57196AD}"/>
  <tableColumns count="7">
    <tableColumn id="1" xr3:uid="{091615A5-B5D5-47FB-BF76-C25832F2DE5F}" name="Table name"/>
    <tableColumn id="2" xr3:uid="{A6360EA9-DD9E-4A75-98C7-85CFA6AF5E04}" name="Variable name" dataDxfId="7"/>
    <tableColumn id="3" xr3:uid="{3F712EE6-A218-4EA6-88DF-A3ECA5A6C371}" name="Misreported"/>
    <tableColumn id="4" xr3:uid="{DA1737E4-2DE9-4F92-B290-27B2758A1A9E}" name="Misreported (%)" dataDxfId="6" dataCellStyle="Percent">
      <calculatedColumnFormula>C2/G2</calculatedColumnFormula>
    </tableColumn>
    <tableColumn id="5" xr3:uid="{90669E37-607B-4494-8153-824B0F5B6BC3}" name="Unreported"/>
    <tableColumn id="6" xr3:uid="{D8FD38A9-FDF9-418D-8EC8-A2F41480145E}" name="Unreported (%)" dataDxfId="5" dataCellStyle="Percent">
      <calculatedColumnFormula>E2/G2</calculatedColumnFormula>
    </tableColumn>
    <tableColumn id="7" xr3:uid="{24A45DB9-DFEA-4B65-A374-7963AAD9DEA3}" name="Total Observations"/>
  </tableColumns>
  <tableStyleInfo name="TableStyleLight20" showFirstColumn="0" showLastColumn="0" showRowStripes="1" showColumnStripes="0"/>
  <extLst>
    <ext xmlns:x14="http://schemas.microsoft.com/office/spreadsheetml/2009/9/main" uri="{504A1905-F514-4f6f-8877-14C23A59335A}">
      <x14:table altText="Performance Evaluation Accuracy Check NPR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BE0A7A6-1E59-4A19-9B31-75A7E6B85188}" name="Table1" displayName="Table1" ref="A1:G42" totalsRowShown="0" headerRowDxfId="4">
  <autoFilter ref="A1:G42" xr:uid="{BBE0A7A6-1E59-4A19-9B31-75A7E6B85188}"/>
  <tableColumns count="7">
    <tableColumn id="1" xr3:uid="{3358040F-25D5-4C7B-A9A6-14A7FC082DC4}" name="Table name"/>
    <tableColumn id="2" xr3:uid="{E8D38604-813C-41B0-8730-436C03E99A55}" name="Variable name" dataDxfId="3"/>
    <tableColumn id="3" xr3:uid="{D86934A7-E59C-4202-924F-33D3DCB240C4}" name="Misreported"/>
    <tableColumn id="4" xr3:uid="{B575B784-3859-4274-BF68-55DB98F03EFC}" name="Misreported (%)" dataDxfId="2" dataCellStyle="Percent">
      <calculatedColumnFormula>C2/G2</calculatedColumnFormula>
    </tableColumn>
    <tableColumn id="5" xr3:uid="{8E7DF9BC-BF8C-4105-9AF8-685D2C25560C}" name="Unreported"/>
    <tableColumn id="6" xr3:uid="{8986411F-A97D-4506-8B42-DED12C24C1B6}" name="Unreported (%)" dataDxfId="1" dataCellStyle="Percent">
      <calculatedColumnFormula>E2/G2</calculatedColumnFormula>
    </tableColumn>
    <tableColumn id="7" xr3:uid="{5717C397-957A-41F9-8AC0-F3BE7D09CF42}" name="Total Observations"/>
  </tableColumns>
  <tableStyleInfo name="TableStyleLight20" showFirstColumn="0" showLastColumn="0" showRowStripes="1" showColumnStripes="0"/>
  <extLst>
    <ext xmlns:x14="http://schemas.microsoft.com/office/spreadsheetml/2009/9/main" uri="{504A1905-F514-4f6f-8877-14C23A59335A}">
      <x14:table altText="Performance Evaluation Accuracy Check NPR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BA8D674-E6DF-4FC3-985F-749DEABEB059}" name="Table3" displayName="Table3" ref="A1:E42" totalsRowShown="0" headerRowDxfId="0">
  <autoFilter ref="A1:E42" xr:uid="{3BA8D674-E6DF-4FC3-985F-749DEABEB059}"/>
  <tableColumns count="5">
    <tableColumn id="1" xr3:uid="{C79E3C7A-9468-49A2-9435-905F03A72F97}" name="Table name"/>
    <tableColumn id="2" xr3:uid="{7A2CF776-91E3-41C0-86B9-4CF63F885CEB}" name="Variable name"/>
    <tableColumn id="3" xr3:uid="{DDB7A8BA-FEF0-4267-991A-CFF98DA28440}" name="Percent values misreported"/>
    <tableColumn id="4" xr3:uid="{B6C56A8D-DD20-4A4E-88CB-EC471319B23A}" name="Percent values unreported"/>
    <tableColumn id="5" xr3:uid="{C58C696B-76FD-46C7-A1FC-CDB0FA6CE869}" name="Total observations"/>
  </tableColumns>
  <tableStyleInfo name="TableStyleLight20" showFirstColumn="0" showLastColumn="0" showRowStripes="1" showColumnStripes="0"/>
  <extLst>
    <ext xmlns:x14="http://schemas.microsoft.com/office/spreadsheetml/2009/9/main" uri="{504A1905-F514-4f6f-8877-14C23A59335A}">
      <x14:table altText="Performance Evaluation Accurary Check ANP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9FBF-BFB4-4B8D-A9C8-9B94A63DDEA6}">
  <dimension ref="A1:G42"/>
  <sheetViews>
    <sheetView tabSelected="1" workbookViewId="0"/>
  </sheetViews>
  <sheetFormatPr defaultRowHeight="14.5" x14ac:dyDescent="0.35"/>
  <cols>
    <col min="1" max="1" width="26.6328125" customWidth="1"/>
    <col min="2" max="2" width="30.6328125" customWidth="1"/>
    <col min="3" max="3" width="16.90625" customWidth="1"/>
    <col min="4" max="4" width="18" customWidth="1"/>
    <col min="5" max="6" width="16.90625" customWidth="1"/>
    <col min="7" max="7" width="19.1796875" customWidth="1"/>
  </cols>
  <sheetData>
    <row r="1" spans="1:7" x14ac:dyDescent="0.35">
      <c r="A1" s="1" t="s">
        <v>0</v>
      </c>
      <c r="B1" s="1" t="s">
        <v>1</v>
      </c>
      <c r="C1" s="1" t="s">
        <v>94</v>
      </c>
      <c r="D1" s="2" t="s">
        <v>95</v>
      </c>
      <c r="E1" s="1" t="s">
        <v>2</v>
      </c>
      <c r="F1" s="2" t="s">
        <v>3</v>
      </c>
      <c r="G1" s="1" t="s">
        <v>4</v>
      </c>
    </row>
    <row r="2" spans="1:7" x14ac:dyDescent="0.35">
      <c r="A2" t="s">
        <v>5</v>
      </c>
      <c r="B2" t="s">
        <v>6</v>
      </c>
      <c r="C2">
        <v>0</v>
      </c>
      <c r="D2" s="3">
        <f t="shared" ref="D2:D41" si="0">C2/G2</f>
        <v>0</v>
      </c>
      <c r="E2">
        <v>0</v>
      </c>
      <c r="F2" s="3">
        <f t="shared" ref="F2:F41" si="1">E2/G2</f>
        <v>0</v>
      </c>
      <c r="G2">
        <v>20</v>
      </c>
    </row>
    <row r="3" spans="1:7" x14ac:dyDescent="0.35">
      <c r="A3" t="s">
        <v>5</v>
      </c>
      <c r="B3" t="s">
        <v>7</v>
      </c>
      <c r="C3">
        <v>0</v>
      </c>
      <c r="D3" s="3">
        <f t="shared" si="0"/>
        <v>0</v>
      </c>
      <c r="E3">
        <v>0</v>
      </c>
      <c r="F3" s="3">
        <f t="shared" si="1"/>
        <v>0</v>
      </c>
      <c r="G3">
        <v>17</v>
      </c>
    </row>
    <row r="4" spans="1:7" x14ac:dyDescent="0.35">
      <c r="A4" t="s">
        <v>5</v>
      </c>
      <c r="B4" t="s">
        <v>8</v>
      </c>
      <c r="C4">
        <v>0</v>
      </c>
      <c r="D4" s="3">
        <f t="shared" si="0"/>
        <v>0</v>
      </c>
      <c r="E4">
        <v>0</v>
      </c>
      <c r="F4" s="3">
        <f t="shared" si="1"/>
        <v>0</v>
      </c>
      <c r="G4">
        <v>17</v>
      </c>
    </row>
    <row r="5" spans="1:7" x14ac:dyDescent="0.35">
      <c r="A5" t="s">
        <v>5</v>
      </c>
      <c r="B5" t="s">
        <v>9</v>
      </c>
      <c r="C5">
        <v>0</v>
      </c>
      <c r="D5" s="3">
        <f t="shared" si="0"/>
        <v>0</v>
      </c>
      <c r="E5">
        <v>0</v>
      </c>
      <c r="F5" s="3">
        <f t="shared" si="1"/>
        <v>0</v>
      </c>
      <c r="G5">
        <v>19</v>
      </c>
    </row>
    <row r="6" spans="1:7" x14ac:dyDescent="0.35">
      <c r="A6" t="s">
        <v>5</v>
      </c>
      <c r="B6" t="s">
        <v>10</v>
      </c>
      <c r="C6">
        <v>0</v>
      </c>
      <c r="D6" s="3">
        <f t="shared" si="0"/>
        <v>0</v>
      </c>
      <c r="E6">
        <v>0</v>
      </c>
      <c r="F6" s="3">
        <f t="shared" si="1"/>
        <v>0</v>
      </c>
      <c r="G6">
        <v>19</v>
      </c>
    </row>
    <row r="7" spans="1:7" x14ac:dyDescent="0.35">
      <c r="A7" t="s">
        <v>5</v>
      </c>
      <c r="B7" t="s">
        <v>11</v>
      </c>
      <c r="C7">
        <v>0</v>
      </c>
      <c r="D7" s="3">
        <f t="shared" si="0"/>
        <v>0</v>
      </c>
      <c r="E7">
        <v>0</v>
      </c>
      <c r="F7" s="3">
        <f t="shared" si="1"/>
        <v>0</v>
      </c>
      <c r="G7">
        <v>12</v>
      </c>
    </row>
    <row r="8" spans="1:7" x14ac:dyDescent="0.35">
      <c r="A8" t="s">
        <v>5</v>
      </c>
      <c r="B8" t="s">
        <v>12</v>
      </c>
      <c r="C8">
        <v>0</v>
      </c>
      <c r="D8" s="3">
        <f t="shared" si="0"/>
        <v>0</v>
      </c>
      <c r="E8">
        <v>0</v>
      </c>
      <c r="F8" s="3">
        <f t="shared" si="1"/>
        <v>0</v>
      </c>
      <c r="G8">
        <v>12</v>
      </c>
    </row>
    <row r="9" spans="1:7" x14ac:dyDescent="0.35">
      <c r="A9" t="s">
        <v>5</v>
      </c>
      <c r="B9" t="s">
        <v>13</v>
      </c>
      <c r="C9">
        <v>0</v>
      </c>
      <c r="D9" s="3">
        <f t="shared" si="0"/>
        <v>0</v>
      </c>
      <c r="E9">
        <v>0</v>
      </c>
      <c r="F9" s="3">
        <f t="shared" si="1"/>
        <v>0</v>
      </c>
      <c r="G9">
        <v>2</v>
      </c>
    </row>
    <row r="10" spans="1:7" x14ac:dyDescent="0.35">
      <c r="A10" t="s">
        <v>5</v>
      </c>
      <c r="B10" t="s">
        <v>14</v>
      </c>
      <c r="C10">
        <v>0</v>
      </c>
      <c r="D10" s="3">
        <f t="shared" si="0"/>
        <v>0</v>
      </c>
      <c r="E10">
        <v>0</v>
      </c>
      <c r="F10" s="3">
        <f t="shared" si="1"/>
        <v>0</v>
      </c>
      <c r="G10">
        <v>2</v>
      </c>
    </row>
    <row r="11" spans="1:7" x14ac:dyDescent="0.35">
      <c r="A11" t="s">
        <v>15</v>
      </c>
      <c r="B11" t="s">
        <v>16</v>
      </c>
      <c r="C11">
        <v>1</v>
      </c>
      <c r="D11" s="3">
        <f t="shared" si="0"/>
        <v>2.2222222222222223E-2</v>
      </c>
      <c r="E11">
        <v>0</v>
      </c>
      <c r="F11" s="3">
        <f t="shared" si="1"/>
        <v>0</v>
      </c>
      <c r="G11">
        <v>45</v>
      </c>
    </row>
    <row r="12" spans="1:7" x14ac:dyDescent="0.35">
      <c r="A12" t="s">
        <v>15</v>
      </c>
      <c r="B12" t="s">
        <v>17</v>
      </c>
      <c r="C12">
        <v>0</v>
      </c>
      <c r="D12" s="3">
        <f t="shared" si="0"/>
        <v>0</v>
      </c>
      <c r="E12">
        <v>0</v>
      </c>
      <c r="F12" s="3">
        <f t="shared" si="1"/>
        <v>0</v>
      </c>
      <c r="G12">
        <v>45</v>
      </c>
    </row>
    <row r="13" spans="1:7" x14ac:dyDescent="0.35">
      <c r="A13" t="s">
        <v>15</v>
      </c>
      <c r="B13" t="s">
        <v>18</v>
      </c>
      <c r="C13">
        <v>0</v>
      </c>
      <c r="D13" s="3">
        <f t="shared" si="0"/>
        <v>0</v>
      </c>
      <c r="E13">
        <v>0</v>
      </c>
      <c r="F13" s="3">
        <f t="shared" si="1"/>
        <v>0</v>
      </c>
      <c r="G13">
        <v>45</v>
      </c>
    </row>
    <row r="14" spans="1:7" x14ac:dyDescent="0.35">
      <c r="A14" t="s">
        <v>15</v>
      </c>
      <c r="B14" t="s">
        <v>19</v>
      </c>
      <c r="C14">
        <v>0</v>
      </c>
      <c r="D14" s="3">
        <f t="shared" si="0"/>
        <v>0</v>
      </c>
      <c r="E14">
        <v>0</v>
      </c>
      <c r="F14" s="3">
        <f t="shared" si="1"/>
        <v>0</v>
      </c>
      <c r="G14">
        <v>45</v>
      </c>
    </row>
    <row r="15" spans="1:7" x14ac:dyDescent="0.35">
      <c r="A15" t="s">
        <v>20</v>
      </c>
      <c r="B15" t="s">
        <v>21</v>
      </c>
      <c r="C15">
        <v>0</v>
      </c>
      <c r="D15" s="3">
        <f t="shared" si="0"/>
        <v>0</v>
      </c>
      <c r="E15">
        <v>0</v>
      </c>
      <c r="F15" s="3">
        <f t="shared" si="1"/>
        <v>0</v>
      </c>
      <c r="G15">
        <v>26</v>
      </c>
    </row>
    <row r="16" spans="1:7" x14ac:dyDescent="0.35">
      <c r="A16" t="s">
        <v>20</v>
      </c>
      <c r="B16" t="s">
        <v>22</v>
      </c>
      <c r="C16">
        <v>0</v>
      </c>
      <c r="D16" s="3">
        <f t="shared" si="0"/>
        <v>0</v>
      </c>
      <c r="E16">
        <v>0</v>
      </c>
      <c r="F16" s="3">
        <f t="shared" si="1"/>
        <v>0</v>
      </c>
      <c r="G16">
        <v>66</v>
      </c>
    </row>
    <row r="17" spans="1:7" x14ac:dyDescent="0.35">
      <c r="A17" t="s">
        <v>20</v>
      </c>
      <c r="B17" t="s">
        <v>23</v>
      </c>
      <c r="C17">
        <v>0</v>
      </c>
      <c r="D17" s="3">
        <f t="shared" si="0"/>
        <v>0</v>
      </c>
      <c r="E17">
        <v>0</v>
      </c>
      <c r="F17" s="3">
        <f t="shared" si="1"/>
        <v>0</v>
      </c>
      <c r="G17">
        <v>26</v>
      </c>
    </row>
    <row r="18" spans="1:7" x14ac:dyDescent="0.35">
      <c r="A18" t="s">
        <v>20</v>
      </c>
      <c r="B18" t="s">
        <v>24</v>
      </c>
      <c r="C18">
        <v>0</v>
      </c>
      <c r="D18" s="3">
        <f t="shared" si="0"/>
        <v>0</v>
      </c>
      <c r="E18">
        <v>0</v>
      </c>
      <c r="F18" s="3">
        <f t="shared" si="1"/>
        <v>0</v>
      </c>
      <c r="G18">
        <v>15</v>
      </c>
    </row>
    <row r="19" spans="1:7" x14ac:dyDescent="0.35">
      <c r="A19" t="s">
        <v>25</v>
      </c>
      <c r="B19" s="4" t="s">
        <v>26</v>
      </c>
      <c r="C19">
        <v>0</v>
      </c>
      <c r="D19" s="3">
        <f t="shared" si="0"/>
        <v>0</v>
      </c>
      <c r="E19">
        <v>0</v>
      </c>
      <c r="F19" s="3">
        <f t="shared" si="1"/>
        <v>0</v>
      </c>
      <c r="G19">
        <v>125</v>
      </c>
    </row>
    <row r="20" spans="1:7" x14ac:dyDescent="0.35">
      <c r="A20" t="s">
        <v>25</v>
      </c>
      <c r="B20" s="4" t="s">
        <v>27</v>
      </c>
      <c r="C20">
        <v>1</v>
      </c>
      <c r="D20" s="3">
        <f t="shared" si="0"/>
        <v>1.0526315789473684E-2</v>
      </c>
      <c r="E20">
        <v>0</v>
      </c>
      <c r="F20" s="3">
        <f t="shared" si="1"/>
        <v>0</v>
      </c>
      <c r="G20">
        <v>95</v>
      </c>
    </row>
    <row r="21" spans="1:7" x14ac:dyDescent="0.35">
      <c r="A21" t="s">
        <v>25</v>
      </c>
      <c r="B21" s="4" t="s">
        <v>28</v>
      </c>
      <c r="C21">
        <v>0</v>
      </c>
      <c r="D21" s="8"/>
      <c r="E21">
        <v>0</v>
      </c>
      <c r="F21" s="8"/>
      <c r="G21">
        <v>0</v>
      </c>
    </row>
    <row r="22" spans="1:7" x14ac:dyDescent="0.35">
      <c r="A22" t="s">
        <v>25</v>
      </c>
      <c r="B22" s="4" t="s">
        <v>29</v>
      </c>
      <c r="C22">
        <v>0</v>
      </c>
      <c r="D22" s="3">
        <f t="shared" si="0"/>
        <v>0</v>
      </c>
      <c r="E22">
        <v>0</v>
      </c>
      <c r="F22" s="3">
        <f t="shared" si="1"/>
        <v>0</v>
      </c>
      <c r="G22">
        <v>120</v>
      </c>
    </row>
    <row r="23" spans="1:7" x14ac:dyDescent="0.35">
      <c r="A23" t="s">
        <v>25</v>
      </c>
      <c r="B23" s="4" t="s">
        <v>30</v>
      </c>
      <c r="C23">
        <v>0</v>
      </c>
      <c r="D23" s="8"/>
      <c r="E23">
        <v>0</v>
      </c>
      <c r="F23" s="8"/>
      <c r="G23">
        <v>0</v>
      </c>
    </row>
    <row r="24" spans="1:7" x14ac:dyDescent="0.35">
      <c r="A24" t="s">
        <v>31</v>
      </c>
      <c r="B24" s="4" t="s">
        <v>32</v>
      </c>
      <c r="C24">
        <v>0</v>
      </c>
      <c r="D24" s="3">
        <f t="shared" si="0"/>
        <v>0</v>
      </c>
      <c r="E24">
        <v>0</v>
      </c>
      <c r="F24" s="3">
        <f t="shared" si="1"/>
        <v>0</v>
      </c>
      <c r="G24">
        <v>211</v>
      </c>
    </row>
    <row r="25" spans="1:7" x14ac:dyDescent="0.35">
      <c r="A25" t="s">
        <v>31</v>
      </c>
      <c r="B25" s="4" t="s">
        <v>33</v>
      </c>
      <c r="C25">
        <v>1</v>
      </c>
      <c r="D25" s="3">
        <f t="shared" si="0"/>
        <v>5.681818181818182E-3</v>
      </c>
      <c r="E25">
        <v>0</v>
      </c>
      <c r="F25" s="3">
        <f t="shared" si="1"/>
        <v>0</v>
      </c>
      <c r="G25">
        <v>176</v>
      </c>
    </row>
    <row r="26" spans="1:7" x14ac:dyDescent="0.35">
      <c r="A26" t="s">
        <v>31</v>
      </c>
      <c r="B26" s="4" t="s">
        <v>34</v>
      </c>
      <c r="C26">
        <v>0</v>
      </c>
      <c r="D26" s="3"/>
      <c r="E26">
        <v>0</v>
      </c>
      <c r="F26" s="3"/>
      <c r="G26">
        <v>0</v>
      </c>
    </row>
    <row r="27" spans="1:7" x14ac:dyDescent="0.35">
      <c r="A27" t="s">
        <v>35</v>
      </c>
      <c r="B27" s="4" t="s">
        <v>36</v>
      </c>
      <c r="C27">
        <v>0</v>
      </c>
      <c r="D27" s="3">
        <f t="shared" si="0"/>
        <v>0</v>
      </c>
      <c r="E27">
        <v>0</v>
      </c>
      <c r="F27" s="3">
        <f t="shared" si="1"/>
        <v>0</v>
      </c>
      <c r="G27">
        <v>67</v>
      </c>
    </row>
    <row r="28" spans="1:7" x14ac:dyDescent="0.35">
      <c r="A28" t="s">
        <v>35</v>
      </c>
      <c r="B28" s="4" t="s">
        <v>37</v>
      </c>
      <c r="C28">
        <v>0</v>
      </c>
      <c r="D28" s="3">
        <f t="shared" si="0"/>
        <v>0</v>
      </c>
      <c r="E28">
        <v>0</v>
      </c>
      <c r="F28" s="3">
        <f t="shared" si="1"/>
        <v>0</v>
      </c>
      <c r="G28">
        <v>32</v>
      </c>
    </row>
    <row r="29" spans="1:7" x14ac:dyDescent="0.35">
      <c r="A29" t="s">
        <v>35</v>
      </c>
      <c r="B29" s="4" t="s">
        <v>38</v>
      </c>
      <c r="C29">
        <v>0</v>
      </c>
      <c r="D29" s="3"/>
      <c r="E29">
        <v>0</v>
      </c>
      <c r="F29" s="3"/>
      <c r="G29">
        <v>0</v>
      </c>
    </row>
    <row r="30" spans="1:7" x14ac:dyDescent="0.35">
      <c r="A30" t="s">
        <v>93</v>
      </c>
      <c r="B30" s="4" t="s">
        <v>39</v>
      </c>
      <c r="C30">
        <v>0</v>
      </c>
      <c r="D30" s="3">
        <f t="shared" si="0"/>
        <v>0</v>
      </c>
      <c r="E30">
        <v>0</v>
      </c>
      <c r="F30" s="3">
        <f t="shared" si="1"/>
        <v>0</v>
      </c>
      <c r="G30">
        <v>15</v>
      </c>
    </row>
    <row r="31" spans="1:7" x14ac:dyDescent="0.35">
      <c r="A31" t="s">
        <v>93</v>
      </c>
      <c r="B31" s="4" t="s">
        <v>27</v>
      </c>
      <c r="C31">
        <v>0</v>
      </c>
      <c r="D31" s="3">
        <f t="shared" si="0"/>
        <v>0</v>
      </c>
      <c r="E31">
        <v>0</v>
      </c>
      <c r="F31" s="3">
        <f t="shared" si="1"/>
        <v>0</v>
      </c>
      <c r="G31">
        <v>10</v>
      </c>
    </row>
    <row r="32" spans="1:7" x14ac:dyDescent="0.35">
      <c r="A32" t="s">
        <v>93</v>
      </c>
      <c r="B32" s="4" t="s">
        <v>28</v>
      </c>
      <c r="C32">
        <v>0</v>
      </c>
      <c r="D32" s="3"/>
      <c r="E32">
        <v>0</v>
      </c>
      <c r="F32" s="3"/>
      <c r="G32">
        <v>0</v>
      </c>
    </row>
    <row r="33" spans="1:7" x14ac:dyDescent="0.35">
      <c r="A33" t="s">
        <v>93</v>
      </c>
      <c r="B33" s="4" t="s">
        <v>29</v>
      </c>
      <c r="C33">
        <v>0</v>
      </c>
      <c r="D33" s="3">
        <f t="shared" si="0"/>
        <v>0</v>
      </c>
      <c r="E33">
        <v>0</v>
      </c>
      <c r="F33" s="3">
        <f t="shared" si="1"/>
        <v>0</v>
      </c>
      <c r="G33">
        <v>15</v>
      </c>
    </row>
    <row r="34" spans="1:7" x14ac:dyDescent="0.35">
      <c r="A34" t="s">
        <v>93</v>
      </c>
      <c r="B34" s="4" t="s">
        <v>30</v>
      </c>
      <c r="C34">
        <v>0</v>
      </c>
      <c r="D34" s="3"/>
      <c r="E34">
        <v>0</v>
      </c>
      <c r="F34" s="3"/>
      <c r="G34">
        <v>0</v>
      </c>
    </row>
    <row r="35" spans="1:7" x14ac:dyDescent="0.35">
      <c r="A35" t="s">
        <v>40</v>
      </c>
      <c r="B35" t="s">
        <v>41</v>
      </c>
      <c r="C35">
        <v>0</v>
      </c>
      <c r="D35" s="3">
        <f t="shared" si="0"/>
        <v>0</v>
      </c>
      <c r="E35">
        <v>0</v>
      </c>
      <c r="F35" s="3">
        <f t="shared" si="1"/>
        <v>0</v>
      </c>
      <c r="G35">
        <v>62</v>
      </c>
    </row>
    <row r="36" spans="1:7" x14ac:dyDescent="0.35">
      <c r="A36" t="s">
        <v>40</v>
      </c>
      <c r="B36" t="s">
        <v>42</v>
      </c>
      <c r="C36">
        <v>0</v>
      </c>
      <c r="D36" s="3">
        <f t="shared" si="0"/>
        <v>0</v>
      </c>
      <c r="E36">
        <v>0</v>
      </c>
      <c r="F36" s="3">
        <f t="shared" si="1"/>
        <v>0</v>
      </c>
      <c r="G36">
        <v>62</v>
      </c>
    </row>
    <row r="37" spans="1:7" x14ac:dyDescent="0.35">
      <c r="A37" t="s">
        <v>40</v>
      </c>
      <c r="B37" t="s">
        <v>43</v>
      </c>
      <c r="C37">
        <v>0</v>
      </c>
      <c r="D37" s="3">
        <f t="shared" si="0"/>
        <v>0</v>
      </c>
      <c r="E37">
        <v>0</v>
      </c>
      <c r="F37" s="3">
        <f t="shared" si="1"/>
        <v>0</v>
      </c>
      <c r="G37">
        <v>59</v>
      </c>
    </row>
    <row r="38" spans="1:7" x14ac:dyDescent="0.35">
      <c r="A38" t="s">
        <v>44</v>
      </c>
      <c r="B38" s="4" t="s">
        <v>45</v>
      </c>
      <c r="C38">
        <v>0</v>
      </c>
      <c r="D38" s="3">
        <f t="shared" si="0"/>
        <v>0</v>
      </c>
      <c r="E38">
        <v>0</v>
      </c>
      <c r="F38" s="3">
        <f t="shared" si="1"/>
        <v>0</v>
      </c>
      <c r="G38">
        <v>78</v>
      </c>
    </row>
    <row r="39" spans="1:7" x14ac:dyDescent="0.35">
      <c r="A39" t="s">
        <v>44</v>
      </c>
      <c r="B39" s="4" t="s">
        <v>46</v>
      </c>
      <c r="C39">
        <v>0</v>
      </c>
      <c r="D39" s="3">
        <f t="shared" si="0"/>
        <v>0</v>
      </c>
      <c r="E39">
        <v>0</v>
      </c>
      <c r="F39" s="3">
        <f t="shared" si="1"/>
        <v>0</v>
      </c>
      <c r="G39">
        <v>78</v>
      </c>
    </row>
    <row r="40" spans="1:7" x14ac:dyDescent="0.35">
      <c r="A40" t="s">
        <v>44</v>
      </c>
      <c r="B40" s="4" t="s">
        <v>47</v>
      </c>
      <c r="C40">
        <v>0</v>
      </c>
      <c r="D40" s="3">
        <f t="shared" si="0"/>
        <v>0</v>
      </c>
      <c r="E40">
        <v>0</v>
      </c>
      <c r="F40" s="3">
        <f t="shared" si="1"/>
        <v>0</v>
      </c>
      <c r="G40">
        <v>46</v>
      </c>
    </row>
    <row r="41" spans="1:7" x14ac:dyDescent="0.35">
      <c r="A41" t="s">
        <v>44</v>
      </c>
      <c r="B41" s="4" t="s">
        <v>48</v>
      </c>
      <c r="C41">
        <v>2</v>
      </c>
      <c r="D41" s="3">
        <f t="shared" si="0"/>
        <v>2.564102564102564E-2</v>
      </c>
      <c r="E41">
        <v>0</v>
      </c>
      <c r="F41" s="3">
        <f t="shared" si="1"/>
        <v>0</v>
      </c>
      <c r="G41">
        <v>78</v>
      </c>
    </row>
    <row r="42" spans="1:7" x14ac:dyDescent="0.35">
      <c r="A42" s="5" t="s">
        <v>49</v>
      </c>
      <c r="C42" s="6">
        <f>SUM(C11:C41)</f>
        <v>5</v>
      </c>
      <c r="D42" s="7">
        <f>C42/G42</f>
        <v>3.0450669914738123E-3</v>
      </c>
      <c r="E42" s="6">
        <f>SUM(E11:E41)</f>
        <v>0</v>
      </c>
      <c r="F42" s="7">
        <f>E42/G42</f>
        <v>0</v>
      </c>
      <c r="G42" s="6">
        <f>SUM(G11:G41)</f>
        <v>1642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5B7C0-BBE5-4587-B5D7-E8C02BAC8E64}">
  <dimension ref="A1:G42"/>
  <sheetViews>
    <sheetView workbookViewId="0"/>
  </sheetViews>
  <sheetFormatPr defaultRowHeight="14.5" x14ac:dyDescent="0.35"/>
  <cols>
    <col min="1" max="1" width="26.6328125" customWidth="1"/>
    <col min="2" max="2" width="30.6328125" customWidth="1"/>
    <col min="3" max="3" width="16.90625" customWidth="1"/>
    <col min="4" max="4" width="18" customWidth="1"/>
    <col min="5" max="6" width="16.90625" customWidth="1"/>
    <col min="7" max="7" width="19.1796875" customWidth="1"/>
  </cols>
  <sheetData>
    <row r="1" spans="1:7" x14ac:dyDescent="0.35">
      <c r="A1" s="1" t="s">
        <v>0</v>
      </c>
      <c r="B1" s="1" t="s">
        <v>1</v>
      </c>
      <c r="C1" s="1" t="s">
        <v>94</v>
      </c>
      <c r="D1" s="2" t="s">
        <v>95</v>
      </c>
      <c r="E1" s="1" t="s">
        <v>2</v>
      </c>
      <c r="F1" s="2" t="s">
        <v>3</v>
      </c>
      <c r="G1" s="1" t="s">
        <v>4</v>
      </c>
    </row>
    <row r="2" spans="1:7" x14ac:dyDescent="0.35">
      <c r="A2" t="s">
        <v>5</v>
      </c>
      <c r="B2" t="s">
        <v>6</v>
      </c>
      <c r="C2">
        <v>1</v>
      </c>
      <c r="D2" s="3">
        <f t="shared" ref="D2:D41" si="0">C2/G2</f>
        <v>0.02</v>
      </c>
      <c r="E2">
        <v>0</v>
      </c>
      <c r="F2" s="3">
        <f t="shared" ref="F2:F41" si="1">E2/G2</f>
        <v>0</v>
      </c>
      <c r="G2">
        <v>50</v>
      </c>
    </row>
    <row r="3" spans="1:7" x14ac:dyDescent="0.35">
      <c r="A3" t="s">
        <v>5</v>
      </c>
      <c r="B3" t="s">
        <v>7</v>
      </c>
      <c r="C3">
        <v>2</v>
      </c>
      <c r="D3" s="3">
        <f t="shared" si="0"/>
        <v>4.5454545454545456E-2</v>
      </c>
      <c r="E3">
        <v>0</v>
      </c>
      <c r="F3" s="3">
        <f t="shared" si="1"/>
        <v>0</v>
      </c>
      <c r="G3">
        <v>44</v>
      </c>
    </row>
    <row r="4" spans="1:7" x14ac:dyDescent="0.35">
      <c r="A4" t="s">
        <v>5</v>
      </c>
      <c r="B4" t="s">
        <v>8</v>
      </c>
      <c r="C4">
        <v>1</v>
      </c>
      <c r="D4" s="3">
        <f t="shared" si="0"/>
        <v>2.2727272727272728E-2</v>
      </c>
      <c r="E4">
        <v>0</v>
      </c>
      <c r="F4" s="3">
        <f t="shared" si="1"/>
        <v>0</v>
      </c>
      <c r="G4">
        <v>44</v>
      </c>
    </row>
    <row r="5" spans="1:7" x14ac:dyDescent="0.35">
      <c r="A5" t="s">
        <v>5</v>
      </c>
      <c r="B5" t="s">
        <v>9</v>
      </c>
      <c r="C5">
        <v>1</v>
      </c>
      <c r="D5" s="3">
        <f t="shared" si="0"/>
        <v>2.1276595744680851E-2</v>
      </c>
      <c r="E5">
        <v>0</v>
      </c>
      <c r="F5" s="3">
        <f t="shared" si="1"/>
        <v>0</v>
      </c>
      <c r="G5">
        <v>47</v>
      </c>
    </row>
    <row r="6" spans="1:7" x14ac:dyDescent="0.35">
      <c r="A6" t="s">
        <v>5</v>
      </c>
      <c r="B6" t="s">
        <v>10</v>
      </c>
      <c r="C6">
        <v>1</v>
      </c>
      <c r="D6" s="3">
        <f t="shared" si="0"/>
        <v>2.1276595744680851E-2</v>
      </c>
      <c r="E6">
        <v>0</v>
      </c>
      <c r="F6" s="3">
        <f t="shared" si="1"/>
        <v>0</v>
      </c>
      <c r="G6">
        <v>47</v>
      </c>
    </row>
    <row r="7" spans="1:7" x14ac:dyDescent="0.35">
      <c r="A7" t="s">
        <v>5</v>
      </c>
      <c r="B7" t="s">
        <v>11</v>
      </c>
      <c r="C7">
        <v>1</v>
      </c>
      <c r="D7" s="3">
        <f t="shared" si="0"/>
        <v>4.7619047619047616E-2</v>
      </c>
      <c r="E7">
        <v>0</v>
      </c>
      <c r="F7" s="3">
        <f t="shared" si="1"/>
        <v>0</v>
      </c>
      <c r="G7">
        <v>21</v>
      </c>
    </row>
    <row r="8" spans="1:7" x14ac:dyDescent="0.35">
      <c r="A8" t="s">
        <v>5</v>
      </c>
      <c r="B8" t="s">
        <v>12</v>
      </c>
      <c r="C8">
        <v>3</v>
      </c>
      <c r="D8" s="3">
        <f t="shared" si="0"/>
        <v>0.14285714285714285</v>
      </c>
      <c r="E8">
        <v>0</v>
      </c>
      <c r="F8" s="3">
        <f t="shared" si="1"/>
        <v>0</v>
      </c>
      <c r="G8">
        <v>21</v>
      </c>
    </row>
    <row r="9" spans="1:7" x14ac:dyDescent="0.35">
      <c r="A9" t="s">
        <v>5</v>
      </c>
      <c r="B9" t="s">
        <v>13</v>
      </c>
      <c r="C9">
        <v>0</v>
      </c>
      <c r="D9" s="3">
        <f t="shared" si="0"/>
        <v>0</v>
      </c>
      <c r="E9">
        <v>0</v>
      </c>
      <c r="F9" s="3">
        <f t="shared" si="1"/>
        <v>0</v>
      </c>
      <c r="G9">
        <v>5</v>
      </c>
    </row>
    <row r="10" spans="1:7" x14ac:dyDescent="0.35">
      <c r="A10" t="s">
        <v>5</v>
      </c>
      <c r="B10" t="s">
        <v>14</v>
      </c>
      <c r="C10">
        <v>0</v>
      </c>
      <c r="D10" s="3">
        <f t="shared" si="0"/>
        <v>0</v>
      </c>
      <c r="E10">
        <v>0</v>
      </c>
      <c r="F10" s="3">
        <f t="shared" si="1"/>
        <v>0</v>
      </c>
      <c r="G10">
        <v>5</v>
      </c>
    </row>
    <row r="11" spans="1:7" x14ac:dyDescent="0.35">
      <c r="A11" t="s">
        <v>15</v>
      </c>
      <c r="B11" t="s">
        <v>16</v>
      </c>
      <c r="C11">
        <v>3</v>
      </c>
      <c r="D11" s="3">
        <f t="shared" si="0"/>
        <v>2.8846153846153848E-2</v>
      </c>
      <c r="E11">
        <v>0</v>
      </c>
      <c r="F11" s="3">
        <f t="shared" si="1"/>
        <v>0</v>
      </c>
      <c r="G11">
        <v>104</v>
      </c>
    </row>
    <row r="12" spans="1:7" x14ac:dyDescent="0.35">
      <c r="A12" t="s">
        <v>15</v>
      </c>
      <c r="B12" t="s">
        <v>17</v>
      </c>
      <c r="C12">
        <v>3</v>
      </c>
      <c r="D12" s="3">
        <f t="shared" si="0"/>
        <v>2.8846153846153848E-2</v>
      </c>
      <c r="E12">
        <v>0</v>
      </c>
      <c r="F12" s="3">
        <f t="shared" si="1"/>
        <v>0</v>
      </c>
      <c r="G12">
        <v>104</v>
      </c>
    </row>
    <row r="13" spans="1:7" x14ac:dyDescent="0.35">
      <c r="A13" t="s">
        <v>15</v>
      </c>
      <c r="B13" t="s">
        <v>18</v>
      </c>
      <c r="C13">
        <v>3</v>
      </c>
      <c r="D13" s="3">
        <f t="shared" si="0"/>
        <v>2.8846153846153848E-2</v>
      </c>
      <c r="E13">
        <v>0</v>
      </c>
      <c r="F13" s="3">
        <f t="shared" si="1"/>
        <v>0</v>
      </c>
      <c r="G13">
        <v>104</v>
      </c>
    </row>
    <row r="14" spans="1:7" x14ac:dyDescent="0.35">
      <c r="A14" t="s">
        <v>15</v>
      </c>
      <c r="B14" t="s">
        <v>19</v>
      </c>
      <c r="C14">
        <v>3</v>
      </c>
      <c r="D14" s="3">
        <f t="shared" si="0"/>
        <v>2.8846153846153848E-2</v>
      </c>
      <c r="E14">
        <v>0</v>
      </c>
      <c r="F14" s="3">
        <f t="shared" si="1"/>
        <v>0</v>
      </c>
      <c r="G14">
        <v>104</v>
      </c>
    </row>
    <row r="15" spans="1:7" x14ac:dyDescent="0.35">
      <c r="A15" t="s">
        <v>20</v>
      </c>
      <c r="B15" t="s">
        <v>21</v>
      </c>
      <c r="C15">
        <v>3</v>
      </c>
      <c r="D15" s="3">
        <f t="shared" si="0"/>
        <v>4.2253521126760563E-2</v>
      </c>
      <c r="E15">
        <v>0</v>
      </c>
      <c r="F15" s="3">
        <f t="shared" si="1"/>
        <v>0</v>
      </c>
      <c r="G15">
        <v>71</v>
      </c>
    </row>
    <row r="16" spans="1:7" x14ac:dyDescent="0.35">
      <c r="A16" t="s">
        <v>20</v>
      </c>
      <c r="B16" t="s">
        <v>22</v>
      </c>
      <c r="C16">
        <v>4</v>
      </c>
      <c r="D16" s="3">
        <f t="shared" si="0"/>
        <v>2.3529411764705882E-2</v>
      </c>
      <c r="E16">
        <v>0</v>
      </c>
      <c r="F16" s="3">
        <f t="shared" si="1"/>
        <v>0</v>
      </c>
      <c r="G16">
        <v>170</v>
      </c>
    </row>
    <row r="17" spans="1:7" x14ac:dyDescent="0.35">
      <c r="A17" t="s">
        <v>20</v>
      </c>
      <c r="B17" t="s">
        <v>23</v>
      </c>
      <c r="C17">
        <v>2</v>
      </c>
      <c r="D17" s="3">
        <f t="shared" si="0"/>
        <v>3.2258064516129031E-2</v>
      </c>
      <c r="E17">
        <v>0</v>
      </c>
      <c r="F17" s="3">
        <f t="shared" si="1"/>
        <v>0</v>
      </c>
      <c r="G17">
        <v>62</v>
      </c>
    </row>
    <row r="18" spans="1:7" x14ac:dyDescent="0.35">
      <c r="A18" t="s">
        <v>20</v>
      </c>
      <c r="B18" t="s">
        <v>24</v>
      </c>
      <c r="C18">
        <v>4</v>
      </c>
      <c r="D18" s="3">
        <f t="shared" si="0"/>
        <v>8.6956521739130432E-2</v>
      </c>
      <c r="E18">
        <v>0</v>
      </c>
      <c r="F18" s="3">
        <f t="shared" si="1"/>
        <v>0</v>
      </c>
      <c r="G18">
        <v>46</v>
      </c>
    </row>
    <row r="19" spans="1:7" x14ac:dyDescent="0.35">
      <c r="A19" t="s">
        <v>25</v>
      </c>
      <c r="B19" s="4" t="s">
        <v>26</v>
      </c>
      <c r="C19">
        <v>0</v>
      </c>
      <c r="D19" s="3">
        <f t="shared" si="0"/>
        <v>0</v>
      </c>
      <c r="E19">
        <v>0</v>
      </c>
      <c r="F19" s="3">
        <f t="shared" si="1"/>
        <v>0</v>
      </c>
      <c r="G19">
        <f>COUNTA([1]!Table6[Total Count ML Sample])</f>
        <v>1</v>
      </c>
    </row>
    <row r="20" spans="1:7" x14ac:dyDescent="0.35">
      <c r="A20" t="s">
        <v>25</v>
      </c>
      <c r="B20" s="4" t="s">
        <v>27</v>
      </c>
      <c r="C20">
        <v>0</v>
      </c>
      <c r="D20" s="3">
        <f t="shared" si="0"/>
        <v>0</v>
      </c>
      <c r="E20">
        <v>0</v>
      </c>
      <c r="F20" s="3">
        <f t="shared" si="1"/>
        <v>0</v>
      </c>
      <c r="G20">
        <f>COUNTA([1]!Table6[Tract Count])</f>
        <v>1</v>
      </c>
    </row>
    <row r="21" spans="1:7" x14ac:dyDescent="0.35">
      <c r="A21" t="s">
        <v>25</v>
      </c>
      <c r="B21" s="4" t="s">
        <v>28</v>
      </c>
      <c r="C21">
        <v>0</v>
      </c>
      <c r="D21" s="3">
        <f t="shared" si="0"/>
        <v>0</v>
      </c>
      <c r="E21">
        <v>0</v>
      </c>
      <c r="F21" s="3">
        <f t="shared" si="1"/>
        <v>0</v>
      </c>
      <c r="G21">
        <f>COUNTA([1]!Table6[Tract Count Pct])</f>
        <v>1</v>
      </c>
    </row>
    <row r="22" spans="1:7" x14ac:dyDescent="0.35">
      <c r="A22" t="s">
        <v>25</v>
      </c>
      <c r="B22" s="4" t="s">
        <v>29</v>
      </c>
      <c r="C22">
        <v>0</v>
      </c>
      <c r="D22" s="3">
        <f t="shared" si="0"/>
        <v>0</v>
      </c>
      <c r="E22">
        <v>0</v>
      </c>
      <c r="F22" s="3">
        <f t="shared" si="1"/>
        <v>0</v>
      </c>
      <c r="G22">
        <f>COUNTA([1]!Table6[Borrower Count])</f>
        <v>1</v>
      </c>
    </row>
    <row r="23" spans="1:7" x14ac:dyDescent="0.35">
      <c r="A23" t="s">
        <v>25</v>
      </c>
      <c r="B23" s="4" t="s">
        <v>30</v>
      </c>
      <c r="C23">
        <v>0</v>
      </c>
      <c r="D23" s="3">
        <f t="shared" si="0"/>
        <v>0</v>
      </c>
      <c r="E23">
        <v>0</v>
      </c>
      <c r="F23" s="3">
        <f t="shared" si="1"/>
        <v>0</v>
      </c>
      <c r="G23">
        <f>COUNTA([1]!Table6[Borrower Count Pct])</f>
        <v>1</v>
      </c>
    </row>
    <row r="24" spans="1:7" x14ac:dyDescent="0.35">
      <c r="A24" t="s">
        <v>31</v>
      </c>
      <c r="B24" s="4" t="s">
        <v>32</v>
      </c>
      <c r="C24">
        <v>0</v>
      </c>
      <c r="D24" s="3">
        <f t="shared" si="0"/>
        <v>0</v>
      </c>
      <c r="E24">
        <v>0</v>
      </c>
      <c r="F24" s="3">
        <f t="shared" si="1"/>
        <v>0</v>
      </c>
      <c r="G24">
        <v>408</v>
      </c>
    </row>
    <row r="25" spans="1:7" x14ac:dyDescent="0.35">
      <c r="A25" t="s">
        <v>31</v>
      </c>
      <c r="B25" s="4" t="s">
        <v>33</v>
      </c>
      <c r="C25">
        <v>0</v>
      </c>
      <c r="D25" s="3">
        <f t="shared" si="0"/>
        <v>0</v>
      </c>
      <c r="E25">
        <v>0</v>
      </c>
      <c r="F25" s="3">
        <f t="shared" si="1"/>
        <v>0</v>
      </c>
      <c r="G25">
        <v>373</v>
      </c>
    </row>
    <row r="26" spans="1:7" x14ac:dyDescent="0.35">
      <c r="A26" t="s">
        <v>31</v>
      </c>
      <c r="B26" s="4" t="s">
        <v>34</v>
      </c>
      <c r="C26">
        <v>0</v>
      </c>
      <c r="D26" s="3"/>
      <c r="E26">
        <v>0</v>
      </c>
      <c r="F26" s="3"/>
      <c r="G26">
        <v>0</v>
      </c>
    </row>
    <row r="27" spans="1:7" x14ac:dyDescent="0.35">
      <c r="A27" t="s">
        <v>35</v>
      </c>
      <c r="B27" s="4" t="s">
        <v>36</v>
      </c>
      <c r="C27">
        <v>0</v>
      </c>
      <c r="D27" s="3">
        <f t="shared" si="0"/>
        <v>0</v>
      </c>
      <c r="E27">
        <v>0</v>
      </c>
      <c r="F27" s="3">
        <f t="shared" si="1"/>
        <v>0</v>
      </c>
      <c r="G27">
        <v>200</v>
      </c>
    </row>
    <row r="28" spans="1:7" x14ac:dyDescent="0.35">
      <c r="A28" t="s">
        <v>35</v>
      </c>
      <c r="B28" s="4" t="s">
        <v>37</v>
      </c>
      <c r="C28">
        <v>4</v>
      </c>
      <c r="D28" s="3">
        <f t="shared" si="0"/>
        <v>2.4691358024691357E-2</v>
      </c>
      <c r="E28">
        <v>0</v>
      </c>
      <c r="F28" s="3">
        <f t="shared" si="1"/>
        <v>0</v>
      </c>
      <c r="G28">
        <v>162</v>
      </c>
    </row>
    <row r="29" spans="1:7" x14ac:dyDescent="0.35">
      <c r="A29" t="s">
        <v>35</v>
      </c>
      <c r="B29" s="4" t="s">
        <v>38</v>
      </c>
      <c r="C29">
        <v>0</v>
      </c>
      <c r="D29" s="3">
        <f t="shared" si="0"/>
        <v>0</v>
      </c>
      <c r="E29">
        <v>0</v>
      </c>
      <c r="F29" s="3">
        <f t="shared" si="1"/>
        <v>0</v>
      </c>
      <c r="G29">
        <v>8</v>
      </c>
    </row>
    <row r="30" spans="1:7" x14ac:dyDescent="0.35">
      <c r="A30" t="s">
        <v>93</v>
      </c>
      <c r="B30" s="4" t="s">
        <v>39</v>
      </c>
      <c r="C30">
        <v>0</v>
      </c>
      <c r="D30" s="3">
        <f t="shared" si="0"/>
        <v>0</v>
      </c>
      <c r="E30">
        <v>0</v>
      </c>
      <c r="F30" s="3">
        <f t="shared" si="1"/>
        <v>0</v>
      </c>
      <c r="G30">
        <f>COUNTA([1]!Table9[Total Count CL Sample])</f>
        <v>1</v>
      </c>
    </row>
    <row r="31" spans="1:7" x14ac:dyDescent="0.35">
      <c r="A31" t="s">
        <v>93</v>
      </c>
      <c r="B31" s="4" t="s">
        <v>27</v>
      </c>
      <c r="C31">
        <v>2</v>
      </c>
      <c r="D31" s="3">
        <f t="shared" si="0"/>
        <v>2</v>
      </c>
      <c r="E31">
        <v>0</v>
      </c>
      <c r="F31" s="3">
        <f t="shared" si="1"/>
        <v>0</v>
      </c>
      <c r="G31">
        <f>COUNTA([1]!Table9[Tract Count])</f>
        <v>1</v>
      </c>
    </row>
    <row r="32" spans="1:7" x14ac:dyDescent="0.35">
      <c r="A32" t="s">
        <v>93</v>
      </c>
      <c r="B32" s="4" t="s">
        <v>28</v>
      </c>
      <c r="C32">
        <v>0</v>
      </c>
      <c r="D32" s="3"/>
      <c r="E32">
        <v>0</v>
      </c>
      <c r="F32" s="3"/>
      <c r="G32">
        <f>COUNTA([1]!Table9[Tract Count Pct])</f>
        <v>1</v>
      </c>
    </row>
    <row r="33" spans="1:7" x14ac:dyDescent="0.35">
      <c r="A33" t="s">
        <v>93</v>
      </c>
      <c r="B33" s="4" t="s">
        <v>29</v>
      </c>
      <c r="C33">
        <v>3</v>
      </c>
      <c r="D33" s="3">
        <f t="shared" si="0"/>
        <v>3</v>
      </c>
      <c r="E33">
        <v>0</v>
      </c>
      <c r="F33" s="3">
        <f t="shared" si="1"/>
        <v>0</v>
      </c>
      <c r="G33">
        <f>COUNTA([1]!Table9[Borrower Count])</f>
        <v>1</v>
      </c>
    </row>
    <row r="34" spans="1:7" x14ac:dyDescent="0.35">
      <c r="A34" t="s">
        <v>93</v>
      </c>
      <c r="B34" s="4" t="s">
        <v>30</v>
      </c>
      <c r="C34">
        <v>0</v>
      </c>
      <c r="D34" s="3"/>
      <c r="E34">
        <v>0</v>
      </c>
      <c r="F34" s="3"/>
      <c r="G34">
        <f>COUNTA([1]!Table9[Borrower Count Pct])</f>
        <v>1</v>
      </c>
    </row>
    <row r="35" spans="1:7" x14ac:dyDescent="0.35">
      <c r="A35" t="s">
        <v>40</v>
      </c>
      <c r="B35" t="s">
        <v>41</v>
      </c>
      <c r="C35">
        <v>0</v>
      </c>
      <c r="D35" s="3">
        <f t="shared" si="0"/>
        <v>0</v>
      </c>
      <c r="E35">
        <v>1</v>
      </c>
      <c r="F35" s="3">
        <f t="shared" si="1"/>
        <v>8.8495575221238937E-3</v>
      </c>
      <c r="G35">
        <v>113</v>
      </c>
    </row>
    <row r="36" spans="1:7" x14ac:dyDescent="0.35">
      <c r="A36" t="s">
        <v>40</v>
      </c>
      <c r="B36" t="s">
        <v>42</v>
      </c>
      <c r="C36">
        <v>1</v>
      </c>
      <c r="D36" s="3">
        <f t="shared" si="0"/>
        <v>8.8495575221238937E-3</v>
      </c>
      <c r="E36">
        <v>1</v>
      </c>
      <c r="F36" s="3">
        <f t="shared" si="1"/>
        <v>8.8495575221238937E-3</v>
      </c>
      <c r="G36">
        <v>113</v>
      </c>
    </row>
    <row r="37" spans="1:7" x14ac:dyDescent="0.35">
      <c r="A37" t="s">
        <v>40</v>
      </c>
      <c r="B37" t="s">
        <v>43</v>
      </c>
      <c r="C37">
        <v>1</v>
      </c>
      <c r="D37" s="3">
        <f t="shared" si="0"/>
        <v>9.0909090909090905E-3</v>
      </c>
      <c r="E37">
        <v>1</v>
      </c>
      <c r="F37" s="3">
        <f t="shared" si="1"/>
        <v>9.0909090909090905E-3</v>
      </c>
      <c r="G37">
        <v>110</v>
      </c>
    </row>
    <row r="38" spans="1:7" x14ac:dyDescent="0.35">
      <c r="A38" t="s">
        <v>44</v>
      </c>
      <c r="B38" s="4" t="s">
        <v>45</v>
      </c>
      <c r="C38">
        <v>1</v>
      </c>
      <c r="D38" s="3">
        <f t="shared" si="0"/>
        <v>1</v>
      </c>
      <c r="E38">
        <v>0</v>
      </c>
      <c r="F38" s="3">
        <f t="shared" si="1"/>
        <v>0</v>
      </c>
      <c r="G38">
        <f>COUNTA([1]!Table11[State Code])</f>
        <v>1</v>
      </c>
    </row>
    <row r="39" spans="1:7" x14ac:dyDescent="0.35">
      <c r="A39" t="s">
        <v>44</v>
      </c>
      <c r="B39" s="4" t="s">
        <v>46</v>
      </c>
      <c r="C39">
        <v>4</v>
      </c>
      <c r="D39" s="3">
        <f t="shared" si="0"/>
        <v>4</v>
      </c>
      <c r="E39">
        <v>0</v>
      </c>
      <c r="F39" s="3">
        <f t="shared" si="1"/>
        <v>0</v>
      </c>
      <c r="G39">
        <f>COUNTA([1]!Table11[County Code])</f>
        <v>1</v>
      </c>
    </row>
    <row r="40" spans="1:7" x14ac:dyDescent="0.35">
      <c r="A40" t="s">
        <v>44</v>
      </c>
      <c r="B40" s="4" t="s">
        <v>47</v>
      </c>
      <c r="C40">
        <v>1</v>
      </c>
      <c r="D40" s="3">
        <f t="shared" si="0"/>
        <v>1</v>
      </c>
      <c r="E40">
        <v>0</v>
      </c>
      <c r="F40" s="3">
        <f t="shared" si="1"/>
        <v>0</v>
      </c>
      <c r="G40">
        <f>COUNTA([1]!Table11[MSA Code])</f>
        <v>1</v>
      </c>
    </row>
    <row r="41" spans="1:7" x14ac:dyDescent="0.35">
      <c r="A41" t="s">
        <v>44</v>
      </c>
      <c r="B41" s="4" t="s">
        <v>48</v>
      </c>
      <c r="C41">
        <v>1</v>
      </c>
      <c r="D41" s="3">
        <f t="shared" si="0"/>
        <v>1</v>
      </c>
      <c r="E41">
        <v>0</v>
      </c>
      <c r="F41" s="3">
        <f t="shared" si="1"/>
        <v>0</v>
      </c>
      <c r="G41">
        <f>COUNTA([1]!Table11[Partial County])</f>
        <v>1</v>
      </c>
    </row>
    <row r="42" spans="1:7" x14ac:dyDescent="0.35">
      <c r="A42" s="5" t="s">
        <v>49</v>
      </c>
      <c r="C42" s="6">
        <f>SUM(C11:C41)</f>
        <v>43</v>
      </c>
      <c r="D42" s="7">
        <f>C42/G42</f>
        <v>1.8976169461606355E-2</v>
      </c>
      <c r="E42" s="6">
        <f>SUM(E11:E41)</f>
        <v>3</v>
      </c>
      <c r="F42" s="7">
        <f>E42/G42</f>
        <v>1.3239187996469551E-3</v>
      </c>
      <c r="G42" s="6">
        <f>SUM(G11:G41)</f>
        <v>2266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F2F9B-2A0B-49D1-AB07-FF490B859FED}">
  <dimension ref="A1:E42"/>
  <sheetViews>
    <sheetView workbookViewId="0"/>
  </sheetViews>
  <sheetFormatPr defaultRowHeight="14.5" x14ac:dyDescent="0.35"/>
  <cols>
    <col min="1" max="1" width="26.6328125" customWidth="1"/>
    <col min="2" max="2" width="30.6328125" customWidth="1"/>
    <col min="3" max="3" width="28.6328125" customWidth="1"/>
    <col min="4" max="4" width="26.54296875" customWidth="1"/>
    <col min="5" max="5" width="19.81640625" customWidth="1"/>
  </cols>
  <sheetData>
    <row r="1" spans="1:5" x14ac:dyDescent="0.35">
      <c r="A1" s="4" t="s">
        <v>0</v>
      </c>
      <c r="B1" s="4" t="s">
        <v>1</v>
      </c>
      <c r="C1" s="4" t="s">
        <v>96</v>
      </c>
      <c r="D1" s="4" t="s">
        <v>50</v>
      </c>
      <c r="E1" s="4" t="s">
        <v>51</v>
      </c>
    </row>
    <row r="2" spans="1:5" x14ac:dyDescent="0.35">
      <c r="A2" t="s">
        <v>52</v>
      </c>
      <c r="B2" t="s">
        <v>44</v>
      </c>
      <c r="C2">
        <v>2.59</v>
      </c>
      <c r="D2">
        <v>2.59</v>
      </c>
      <c r="E2">
        <v>541</v>
      </c>
    </row>
    <row r="3" spans="1:5" x14ac:dyDescent="0.35">
      <c r="A3" t="s">
        <v>52</v>
      </c>
      <c r="B3" t="s">
        <v>53</v>
      </c>
      <c r="C3">
        <v>0.37</v>
      </c>
      <c r="D3">
        <v>2.4</v>
      </c>
      <c r="E3">
        <v>541</v>
      </c>
    </row>
    <row r="4" spans="1:5" x14ac:dyDescent="0.35">
      <c r="A4" t="s">
        <v>52</v>
      </c>
      <c r="B4" t="s">
        <v>54</v>
      </c>
      <c r="C4">
        <v>0</v>
      </c>
      <c r="D4">
        <v>2.96</v>
      </c>
      <c r="E4">
        <v>541</v>
      </c>
    </row>
    <row r="5" spans="1:5" x14ac:dyDescent="0.35">
      <c r="A5" t="s">
        <v>52</v>
      </c>
      <c r="B5" t="s">
        <v>55</v>
      </c>
      <c r="C5">
        <v>0.18</v>
      </c>
      <c r="D5">
        <v>2.2200000000000002</v>
      </c>
      <c r="E5">
        <v>541</v>
      </c>
    </row>
    <row r="6" spans="1:5" x14ac:dyDescent="0.35">
      <c r="A6" t="s">
        <v>52</v>
      </c>
      <c r="B6" t="s">
        <v>56</v>
      </c>
      <c r="C6">
        <v>0.74</v>
      </c>
      <c r="D6">
        <v>3.88</v>
      </c>
      <c r="E6">
        <v>541</v>
      </c>
    </row>
    <row r="7" spans="1:5" x14ac:dyDescent="0.35">
      <c r="A7" t="s">
        <v>52</v>
      </c>
      <c r="B7" t="s">
        <v>57</v>
      </c>
      <c r="C7">
        <v>0.74</v>
      </c>
      <c r="D7">
        <v>1.1100000000000001</v>
      </c>
      <c r="E7">
        <v>541</v>
      </c>
    </row>
    <row r="8" spans="1:5" x14ac:dyDescent="0.35">
      <c r="A8" t="s">
        <v>52</v>
      </c>
      <c r="B8" t="s">
        <v>58</v>
      </c>
      <c r="C8">
        <v>1.1100000000000001</v>
      </c>
      <c r="D8">
        <v>2.59</v>
      </c>
      <c r="E8">
        <v>541</v>
      </c>
    </row>
    <row r="9" spans="1:5" x14ac:dyDescent="0.35">
      <c r="A9" t="s">
        <v>52</v>
      </c>
      <c r="B9" t="s">
        <v>59</v>
      </c>
      <c r="C9">
        <v>0.92</v>
      </c>
      <c r="D9">
        <v>0.92</v>
      </c>
      <c r="E9">
        <v>541</v>
      </c>
    </row>
    <row r="10" spans="1:5" x14ac:dyDescent="0.35">
      <c r="A10" t="s">
        <v>60</v>
      </c>
      <c r="B10" t="s">
        <v>61</v>
      </c>
      <c r="C10">
        <v>1.28</v>
      </c>
      <c r="D10">
        <v>4.75</v>
      </c>
      <c r="E10">
        <v>547</v>
      </c>
    </row>
    <row r="11" spans="1:5" x14ac:dyDescent="0.35">
      <c r="A11" t="s">
        <v>60</v>
      </c>
      <c r="B11" t="s">
        <v>62</v>
      </c>
      <c r="C11">
        <v>0.18</v>
      </c>
      <c r="D11">
        <v>4.9400000000000004</v>
      </c>
      <c r="E11">
        <v>547</v>
      </c>
    </row>
    <row r="12" spans="1:5" x14ac:dyDescent="0.35">
      <c r="A12" t="s">
        <v>63</v>
      </c>
      <c r="B12" t="s">
        <v>64</v>
      </c>
      <c r="C12">
        <v>2.7</v>
      </c>
      <c r="D12">
        <v>2.7</v>
      </c>
      <c r="E12">
        <v>37</v>
      </c>
    </row>
    <row r="13" spans="1:5" x14ac:dyDescent="0.35">
      <c r="A13" t="s">
        <v>63</v>
      </c>
      <c r="B13" t="s">
        <v>65</v>
      </c>
      <c r="C13">
        <v>0</v>
      </c>
      <c r="D13">
        <v>2.7</v>
      </c>
      <c r="E13">
        <v>37</v>
      </c>
    </row>
    <row r="14" spans="1:5" x14ac:dyDescent="0.35">
      <c r="A14" t="s">
        <v>63</v>
      </c>
      <c r="B14" t="s">
        <v>66</v>
      </c>
      <c r="C14">
        <v>5.41</v>
      </c>
      <c r="D14">
        <v>0</v>
      </c>
      <c r="E14">
        <v>37</v>
      </c>
    </row>
    <row r="15" spans="1:5" x14ac:dyDescent="0.35">
      <c r="A15" t="s">
        <v>63</v>
      </c>
      <c r="B15" t="s">
        <v>67</v>
      </c>
      <c r="C15">
        <v>0</v>
      </c>
      <c r="D15">
        <v>2.7</v>
      </c>
      <c r="E15">
        <v>37</v>
      </c>
    </row>
    <row r="16" spans="1:5" x14ac:dyDescent="0.35">
      <c r="A16" t="s">
        <v>63</v>
      </c>
      <c r="B16" t="s">
        <v>68</v>
      </c>
      <c r="C16">
        <v>5.41</v>
      </c>
      <c r="D16">
        <v>0</v>
      </c>
      <c r="E16">
        <v>37</v>
      </c>
    </row>
    <row r="17" spans="1:5" x14ac:dyDescent="0.35">
      <c r="A17" t="s">
        <v>63</v>
      </c>
      <c r="B17" t="s">
        <v>69</v>
      </c>
      <c r="C17">
        <v>2.7</v>
      </c>
      <c r="D17">
        <v>2.7</v>
      </c>
      <c r="E17">
        <v>37</v>
      </c>
    </row>
    <row r="18" spans="1:5" x14ac:dyDescent="0.35">
      <c r="A18" t="s">
        <v>63</v>
      </c>
      <c r="B18" t="s">
        <v>70</v>
      </c>
      <c r="C18">
        <v>0</v>
      </c>
      <c r="D18">
        <v>2.7</v>
      </c>
      <c r="E18">
        <v>37</v>
      </c>
    </row>
    <row r="19" spans="1:5" x14ac:dyDescent="0.35">
      <c r="A19" t="s">
        <v>63</v>
      </c>
      <c r="B19" t="s">
        <v>71</v>
      </c>
      <c r="C19">
        <v>0</v>
      </c>
      <c r="D19">
        <v>0</v>
      </c>
      <c r="E19">
        <v>37</v>
      </c>
    </row>
    <row r="20" spans="1:5" x14ac:dyDescent="0.35">
      <c r="A20" t="s">
        <v>72</v>
      </c>
      <c r="B20" t="s">
        <v>73</v>
      </c>
      <c r="C20">
        <v>1.01</v>
      </c>
      <c r="D20">
        <v>1.01</v>
      </c>
      <c r="E20">
        <v>297</v>
      </c>
    </row>
    <row r="21" spans="1:5" x14ac:dyDescent="0.35">
      <c r="A21" t="s">
        <v>72</v>
      </c>
      <c r="B21" t="s">
        <v>74</v>
      </c>
      <c r="C21">
        <v>1.01</v>
      </c>
      <c r="D21">
        <v>3.03</v>
      </c>
      <c r="E21">
        <v>297</v>
      </c>
    </row>
    <row r="22" spans="1:5" x14ac:dyDescent="0.35">
      <c r="A22" t="s">
        <v>72</v>
      </c>
      <c r="B22" t="s">
        <v>75</v>
      </c>
      <c r="C22">
        <v>2.02</v>
      </c>
      <c r="D22">
        <v>5.72</v>
      </c>
      <c r="E22">
        <v>297</v>
      </c>
    </row>
    <row r="23" spans="1:5" x14ac:dyDescent="0.35">
      <c r="A23" t="s">
        <v>72</v>
      </c>
      <c r="B23" t="s">
        <v>76</v>
      </c>
      <c r="C23">
        <v>0.34</v>
      </c>
      <c r="D23">
        <v>3.37</v>
      </c>
      <c r="E23">
        <v>297</v>
      </c>
    </row>
    <row r="24" spans="1:5" x14ac:dyDescent="0.35">
      <c r="A24" t="s">
        <v>72</v>
      </c>
      <c r="B24" t="s">
        <v>77</v>
      </c>
      <c r="C24">
        <v>1.35</v>
      </c>
      <c r="D24">
        <v>4.38</v>
      </c>
      <c r="E24">
        <v>297</v>
      </c>
    </row>
    <row r="25" spans="1:5" x14ac:dyDescent="0.35">
      <c r="A25" t="s">
        <v>72</v>
      </c>
      <c r="B25" t="s">
        <v>78</v>
      </c>
      <c r="C25">
        <v>1.35</v>
      </c>
      <c r="D25">
        <v>0.67</v>
      </c>
      <c r="E25">
        <v>297</v>
      </c>
    </row>
    <row r="26" spans="1:5" x14ac:dyDescent="0.35">
      <c r="A26" t="s">
        <v>72</v>
      </c>
      <c r="B26" t="s">
        <v>79</v>
      </c>
      <c r="C26">
        <v>2.36</v>
      </c>
      <c r="D26">
        <v>3.03</v>
      </c>
      <c r="E26">
        <v>297</v>
      </c>
    </row>
    <row r="27" spans="1:5" x14ac:dyDescent="0.35">
      <c r="A27" t="s">
        <v>72</v>
      </c>
      <c r="B27" t="s">
        <v>71</v>
      </c>
      <c r="C27">
        <v>1.35</v>
      </c>
      <c r="D27">
        <v>2.36</v>
      </c>
      <c r="E27">
        <v>297</v>
      </c>
    </row>
    <row r="28" spans="1:5" x14ac:dyDescent="0.35">
      <c r="A28" t="s">
        <v>80</v>
      </c>
      <c r="B28" t="s">
        <v>81</v>
      </c>
      <c r="C28">
        <v>1.18</v>
      </c>
      <c r="D28">
        <v>4.71</v>
      </c>
      <c r="E28">
        <v>85</v>
      </c>
    </row>
    <row r="29" spans="1:5" x14ac:dyDescent="0.35">
      <c r="A29" t="s">
        <v>80</v>
      </c>
      <c r="B29" t="s">
        <v>82</v>
      </c>
      <c r="C29">
        <v>2.35</v>
      </c>
      <c r="D29">
        <v>7.06</v>
      </c>
      <c r="E29">
        <v>85</v>
      </c>
    </row>
    <row r="30" spans="1:5" x14ac:dyDescent="0.35">
      <c r="A30" t="s">
        <v>80</v>
      </c>
      <c r="B30" t="s">
        <v>83</v>
      </c>
      <c r="C30">
        <v>0</v>
      </c>
      <c r="D30">
        <v>4.71</v>
      </c>
      <c r="E30">
        <v>85</v>
      </c>
    </row>
    <row r="31" spans="1:5" x14ac:dyDescent="0.35">
      <c r="A31" t="s">
        <v>80</v>
      </c>
      <c r="B31" t="s">
        <v>84</v>
      </c>
      <c r="C31">
        <v>0</v>
      </c>
      <c r="D31">
        <v>3.53</v>
      </c>
      <c r="E31">
        <v>85</v>
      </c>
    </row>
    <row r="32" spans="1:5" x14ac:dyDescent="0.35">
      <c r="A32" t="s">
        <v>80</v>
      </c>
      <c r="B32" t="s">
        <v>85</v>
      </c>
      <c r="C32">
        <v>1.18</v>
      </c>
      <c r="D32">
        <v>3.53</v>
      </c>
      <c r="E32">
        <v>85</v>
      </c>
    </row>
    <row r="33" spans="1:5" x14ac:dyDescent="0.35">
      <c r="A33" t="s">
        <v>80</v>
      </c>
      <c r="B33" t="s">
        <v>86</v>
      </c>
      <c r="C33">
        <v>0</v>
      </c>
      <c r="D33">
        <v>3.53</v>
      </c>
      <c r="E33">
        <v>85</v>
      </c>
    </row>
    <row r="34" spans="1:5" x14ac:dyDescent="0.35">
      <c r="A34" t="s">
        <v>80</v>
      </c>
      <c r="B34" t="s">
        <v>87</v>
      </c>
      <c r="C34">
        <v>2.35</v>
      </c>
      <c r="D34">
        <v>8.24</v>
      </c>
      <c r="E34">
        <v>85</v>
      </c>
    </row>
    <row r="35" spans="1:5" x14ac:dyDescent="0.35">
      <c r="A35" t="s">
        <v>80</v>
      </c>
      <c r="B35" t="s">
        <v>71</v>
      </c>
      <c r="C35">
        <v>1.18</v>
      </c>
      <c r="D35">
        <v>10.59</v>
      </c>
      <c r="E35">
        <v>85</v>
      </c>
    </row>
    <row r="36" spans="1:5" x14ac:dyDescent="0.35">
      <c r="A36" t="s">
        <v>80</v>
      </c>
      <c r="B36" t="s">
        <v>88</v>
      </c>
      <c r="C36">
        <v>5.38</v>
      </c>
      <c r="D36">
        <v>6.55</v>
      </c>
      <c r="E36">
        <v>595</v>
      </c>
    </row>
    <row r="37" spans="1:5" x14ac:dyDescent="0.35">
      <c r="A37" t="s">
        <v>80</v>
      </c>
      <c r="B37" t="s">
        <v>89</v>
      </c>
      <c r="C37">
        <v>3.87</v>
      </c>
      <c r="D37">
        <v>6.39</v>
      </c>
      <c r="E37">
        <v>595</v>
      </c>
    </row>
    <row r="38" spans="1:5" x14ac:dyDescent="0.35">
      <c r="A38" t="s">
        <v>80</v>
      </c>
      <c r="B38" t="s">
        <v>90</v>
      </c>
      <c r="C38">
        <v>2.02</v>
      </c>
      <c r="D38">
        <v>6.39</v>
      </c>
      <c r="E38">
        <v>595</v>
      </c>
    </row>
    <row r="39" spans="1:5" x14ac:dyDescent="0.35">
      <c r="A39" t="s">
        <v>91</v>
      </c>
      <c r="B39" t="s">
        <v>44</v>
      </c>
      <c r="C39">
        <v>3.7</v>
      </c>
      <c r="D39">
        <v>4.75</v>
      </c>
      <c r="E39">
        <v>568</v>
      </c>
    </row>
    <row r="40" spans="1:5" x14ac:dyDescent="0.35">
      <c r="A40" t="s">
        <v>91</v>
      </c>
      <c r="B40" t="s">
        <v>55</v>
      </c>
      <c r="C40">
        <v>0.18</v>
      </c>
      <c r="D40">
        <v>2.82</v>
      </c>
      <c r="E40">
        <v>568</v>
      </c>
    </row>
    <row r="41" spans="1:5" x14ac:dyDescent="0.35">
      <c r="A41" t="s">
        <v>91</v>
      </c>
      <c r="B41" t="s">
        <v>92</v>
      </c>
      <c r="C41">
        <v>0.7</v>
      </c>
      <c r="D41">
        <v>7.39</v>
      </c>
      <c r="E41">
        <v>568</v>
      </c>
    </row>
    <row r="42" spans="1:5" x14ac:dyDescent="0.35">
      <c r="A42" t="s">
        <v>91</v>
      </c>
      <c r="B42" t="s">
        <v>54</v>
      </c>
      <c r="C42">
        <v>0</v>
      </c>
      <c r="D42">
        <v>4.58</v>
      </c>
      <c r="E42">
        <v>568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R_x0020_Status xmlns="d9334664-760a-456b-8223-07a93e9475b7">(0) Draft</FR_x0020_Status>
    <FR_x0020_Record xmlns="d9334664-760a-456b-8223-07a93e9475b7">false</FR_x0020_Record>
    <FR_x0020_Classification xmlns="d9334664-760a-456b-8223-07a93e9475b7">(5) Public</FR_x0020_Classification>
    <_dlc_DocId xmlns="d9334664-760a-456b-8223-07a93e9475b7">VYKJ72UMJWK7-694152753-14354</_dlc_DocId>
    <_dlc_DocIdUrl xmlns="d9334664-760a-456b-8223-07a93e9475b7">
      <Url>https://team.frb.gov/div/cca/sections/CRADataAnalytic/_layouts/15/DocIdRedir.aspx?ID=VYKJ72UMJWK7-694152753-14354</Url>
      <Description>VYKJ72UMJWK7-694152753-14354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9A652C803FC944A2751CC0521A4C35" ma:contentTypeVersion="5" ma:contentTypeDescription="Create a new document." ma:contentTypeScope="" ma:versionID="32826ded1005c03ba1a5381ab20d7df4">
  <xsd:schema xmlns:xsd="http://www.w3.org/2001/XMLSchema" xmlns:xs="http://www.w3.org/2001/XMLSchema" xmlns:p="http://schemas.microsoft.com/office/2006/metadata/properties" xmlns:ns2="d9334664-760a-456b-8223-07a93e9475b7" targetNamespace="http://schemas.microsoft.com/office/2006/metadata/properties" ma:root="true" ma:fieldsID="3a6f13e45a8a9ee9047c26b20ebb57fc" ns2:_="">
    <xsd:import namespace="d9334664-760a-456b-8223-07a93e9475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FR_x0020_Status"/>
                <xsd:element ref="ns2:FR_x0020_Classification"/>
                <xsd:element ref="ns2:FR_x0020_Recor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34664-760a-456b-8223-07a93e9475b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R_x0020_Status" ma:index="11" ma:displayName="FR Status" ma:default="(0) Draft" ma:format="RadioButtons" ma:internalName="FR_x0020_Status">
      <xsd:simpleType>
        <xsd:restriction base="dms:Choice">
          <xsd:enumeration value="(0) Draft"/>
          <xsd:enumeration value="(1) Final"/>
          <xsd:enumeration value="(2) Superseded"/>
          <xsd:enumeration value="(3) Deprecated"/>
        </xsd:restriction>
      </xsd:simpleType>
    </xsd:element>
    <xsd:element name="FR_x0020_Classification" ma:index="12" ma:displayName="FR Classification" ma:default="(4) Internal FR" ma:description="Required document security, handling, and retention classification." ma:format="RadioButtons" ma:internalName="FR_x0020_Classification">
      <xsd:simpleType>
        <xsd:restriction base="dms:Choice">
          <xsd:enumeration value="(1) Restricted-Controlled FR"/>
          <xsd:enumeration value="(2) Restricted FR"/>
          <xsd:enumeration value="(3) Board Personnel"/>
          <xsd:enumeration value="(4) Internal FR"/>
          <xsd:enumeration value="(5) Public"/>
        </xsd:restriction>
      </xsd:simpleType>
    </xsd:element>
    <xsd:element name="FR_x0020_Record" ma:index="13" nillable="true" ma:displayName="FR Record" ma:default="0" ma:internalName="FR_x0020_Record">
      <xsd:simpleType>
        <xsd:restriction base="dms:Boolean"/>
      </xsd:simple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472786-676E-4DB9-8571-16E679795C68}">
  <ds:schemaRefs>
    <ds:schemaRef ds:uri="http://schemas.microsoft.com/office/2006/metadata/properties"/>
    <ds:schemaRef ds:uri="http://www.w3.org/XML/1998/namespace"/>
    <ds:schemaRef ds:uri="http://purl.org/dc/elements/1.1/"/>
    <ds:schemaRef ds:uri="d9334664-760a-456b-8223-07a93e9475b7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41E882-7787-4ACF-BB63-9CFE50C0069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3D46615-D4EA-45D9-A947-71408E3F393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54D5645-BB12-4399-9EA6-50A704C39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34664-760a-456b-8223-07a93e9475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pe_accuracy_check_final_rule</vt:lpstr>
      <vt:lpstr>pe_accuracy_check_npr</vt:lpstr>
      <vt:lpstr>pe_accuracy_check_anpr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Performance Evaluation Accuracy Check npr</dc:title>
  <dc:creator>josh.winters@frb.gov</dc:creator>
  <cp:keywords>CRA 2022</cp:keywords>
  <cp:lastModifiedBy>Stella Tea</cp:lastModifiedBy>
  <dcterms:created xsi:type="dcterms:W3CDTF">2022-02-07T17:51:28Z</dcterms:created>
  <dcterms:modified xsi:type="dcterms:W3CDTF">2023-09-25T20:44:48Z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b7a98b33-8be1-41bd-a7c6-a93629ada299</vt:lpwstr>
  </property>
  <property fmtid="{D5CDD505-2E9C-101B-9397-08002B2CF9AE}" pid="3" name="ContentTypeId">
    <vt:lpwstr>0x010100B09A652C803FC944A2751CC0521A4C35</vt:lpwstr>
  </property>
  <property fmtid="{D5CDD505-2E9C-101B-9397-08002B2CF9AE}" pid="4" name="_dlc_DocIdItemGuid">
    <vt:lpwstr>64d79ecd-7c12-403b-a859-d5e659d0558f</vt:lpwstr>
  </property>
  <property fmtid="{D5CDD505-2E9C-101B-9397-08002B2CF9AE}" pid="5" name="MSIP_Label_d89617e7-b849-4eba-a1df-1e3b2681bf23_Enabled">
    <vt:lpwstr>true</vt:lpwstr>
  </property>
  <property fmtid="{D5CDD505-2E9C-101B-9397-08002B2CF9AE}" pid="6" name="MSIP_Label_d89617e7-b849-4eba-a1df-1e3b2681bf23_SetDate">
    <vt:lpwstr>2023-09-01T19:20:39Z</vt:lpwstr>
  </property>
  <property fmtid="{D5CDD505-2E9C-101B-9397-08002B2CF9AE}" pid="7" name="MSIP_Label_d89617e7-b849-4eba-a1df-1e3b2681bf23_Method">
    <vt:lpwstr>Privileged</vt:lpwstr>
  </property>
  <property fmtid="{D5CDD505-2E9C-101B-9397-08002B2CF9AE}" pid="8" name="MSIP_Label_d89617e7-b849-4eba-a1df-1e3b2681bf23_Name">
    <vt:lpwstr>NONCONFIDENTIAL-EXTERNAL NO LABEL</vt:lpwstr>
  </property>
  <property fmtid="{D5CDD505-2E9C-101B-9397-08002B2CF9AE}" pid="9" name="MSIP_Label_d89617e7-b849-4eba-a1df-1e3b2681bf23_SiteId">
    <vt:lpwstr>87bb2570-5c1e-4973-9c37-09257a95aeb1</vt:lpwstr>
  </property>
  <property fmtid="{D5CDD505-2E9C-101B-9397-08002B2CF9AE}" pid="10" name="MSIP_Label_d89617e7-b849-4eba-a1df-1e3b2681bf23_ActionId">
    <vt:lpwstr>4e8942d9-e164-4ae1-b482-3e3a409dbea3</vt:lpwstr>
  </property>
  <property fmtid="{D5CDD505-2E9C-101B-9397-08002B2CF9AE}" pid="11" name="MSIP_Label_d89617e7-b849-4eba-a1df-1e3b2681bf23_ContentBits">
    <vt:lpwstr>0</vt:lpwstr>
  </property>
</Properties>
</file>